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240" yWindow="0" windowWidth="31620" windowHeight="189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  <c r="H17" i="1"/>
  <c r="L15" i="1"/>
  <c r="K15" i="1"/>
  <c r="J15" i="1"/>
  <c r="I15" i="1"/>
  <c r="H15" i="1"/>
  <c r="L13" i="1"/>
  <c r="K13" i="1"/>
  <c r="J13" i="1"/>
  <c r="I13" i="1"/>
  <c r="H13" i="1"/>
  <c r="L11" i="1"/>
  <c r="K11" i="1"/>
  <c r="J11" i="1"/>
  <c r="I11" i="1"/>
  <c r="H11" i="1"/>
  <c r="L9" i="1"/>
  <c r="K9" i="1"/>
  <c r="J9" i="1"/>
  <c r="I9" i="1"/>
  <c r="H9" i="1"/>
  <c r="F9" i="1"/>
  <c r="L7" i="1"/>
  <c r="K7" i="1"/>
  <c r="J7" i="1"/>
  <c r="I7" i="1"/>
  <c r="H7" i="1"/>
  <c r="F5" i="1"/>
  <c r="L5" i="1"/>
  <c r="K5" i="1"/>
  <c r="J5" i="1"/>
  <c r="I5" i="1"/>
  <c r="H5" i="1"/>
  <c r="F17" i="1"/>
  <c r="F15" i="1"/>
  <c r="F13" i="1"/>
  <c r="L10" i="1"/>
  <c r="K10" i="1"/>
  <c r="J10" i="1"/>
  <c r="I10" i="1"/>
  <c r="H10" i="1"/>
  <c r="F11" i="1"/>
  <c r="L18" i="1"/>
  <c r="K18" i="1"/>
  <c r="J18" i="1"/>
  <c r="I18" i="1"/>
  <c r="H18" i="1"/>
  <c r="L16" i="1"/>
  <c r="K16" i="1"/>
  <c r="J16" i="1"/>
  <c r="I16" i="1"/>
  <c r="H16" i="1"/>
  <c r="I14" i="1"/>
  <c r="L14" i="1"/>
  <c r="K14" i="1"/>
  <c r="J14" i="1"/>
  <c r="H14" i="1"/>
  <c r="L12" i="1"/>
  <c r="K12" i="1"/>
  <c r="J12" i="1"/>
  <c r="I12" i="1"/>
  <c r="H12" i="1"/>
  <c r="L8" i="1"/>
  <c r="K8" i="1"/>
  <c r="J8" i="1"/>
  <c r="I8" i="1"/>
  <c r="H8" i="1"/>
  <c r="L6" i="1"/>
  <c r="K6" i="1"/>
  <c r="J6" i="1"/>
  <c r="I6" i="1"/>
  <c r="H6" i="1"/>
</calcChain>
</file>

<file path=xl/sharedStrings.xml><?xml version="1.0" encoding="utf-8"?>
<sst xmlns="http://schemas.openxmlformats.org/spreadsheetml/2006/main" count="41" uniqueCount="29">
  <si>
    <t>4 Day</t>
  </si>
  <si>
    <t>5 Day</t>
  </si>
  <si>
    <t>6 Day</t>
  </si>
  <si>
    <t xml:space="preserve">  </t>
  </si>
  <si>
    <t>7 Day</t>
  </si>
  <si>
    <t>Model</t>
  </si>
  <si>
    <t>6.5 x 37.5</t>
  </si>
  <si>
    <t>10 x 40</t>
  </si>
  <si>
    <t>7 x 40</t>
  </si>
  <si>
    <t>6 x 15</t>
  </si>
  <si>
    <t>5 x 10</t>
  </si>
  <si>
    <t>Spreadsheet function</t>
  </si>
  <si>
    <t>Enter tons per day(TPD) you would like to process</t>
  </si>
  <si>
    <t>The sheet will then project the project the number of biorectors required of different sizes.</t>
  </si>
  <si>
    <t>6 x 30</t>
  </si>
  <si>
    <t>Estimate wieght of a cubic yard (CY)</t>
  </si>
  <si>
    <t>Feedstock/Lbs. per Cubic Yard</t>
  </si>
  <si>
    <t>BioReactor Processing Capacity (Cubic Yards)</t>
  </si>
  <si>
    <t xml:space="preserve">Bioreactor Size (Feet) </t>
  </si>
  <si>
    <t>BioReactor Input/Output/Day</t>
  </si>
  <si>
    <t>BioReactor Composting System</t>
  </si>
  <si>
    <t>XACT Systems Inc.</t>
  </si>
  <si>
    <t>Accelerated Composter</t>
  </si>
  <si>
    <t>10 x 60</t>
  </si>
  <si>
    <t>kW Required</t>
  </si>
  <si>
    <t xml:space="preserve">3  Day </t>
  </si>
  <si>
    <t>PROCESSING TIME OF FEEDSTOCKS IN BIO-REACTOR COMPOSTER</t>
  </si>
  <si>
    <t>LBS INPUT</t>
  </si>
  <si>
    <t>LBS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</si>
</sst>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2" fontId="3" fillId="7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3" fillId="7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3" fillId="6" borderId="2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 shrinkToFit="1"/>
    </xf>
    <xf numFmtId="1" fontId="3" fillId="8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2" fillId="11" borderId="0" xfId="0" applyFont="1" applyFill="1"/>
    <xf numFmtId="0" fontId="1" fillId="11" borderId="0" xfId="0" applyFont="1" applyFill="1"/>
    <xf numFmtId="0" fontId="0" fillId="11" borderId="0" xfId="0" applyFill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812800</xdr:colOff>
      <xdr:row>16</xdr:row>
      <xdr:rowOff>0</xdr:rowOff>
    </xdr:from>
    <xdr:ext cx="1968500" cy="45719"/>
    <xdr:sp macro="" textlink="">
      <xdr:nvSpPr>
        <xdr:cNvPr id="2" name="TextBox 1"/>
        <xdr:cNvSpPr txBox="1"/>
      </xdr:nvSpPr>
      <xdr:spPr>
        <a:xfrm flipV="1">
          <a:off x="812800" y="8161867"/>
          <a:ext cx="1968500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tabSelected="1" workbookViewId="0">
      <selection activeCell="G18" sqref="G18"/>
    </sheetView>
  </sheetViews>
  <sheetFormatPr baseColWidth="10" defaultRowHeight="15" x14ac:dyDescent="0"/>
  <cols>
    <col min="2" max="5" width="18.83203125" customWidth="1"/>
    <col min="6" max="6" width="20.1640625" customWidth="1"/>
    <col min="7" max="12" width="18.83203125" customWidth="1"/>
    <col min="13" max="14" width="23.6640625" customWidth="1"/>
    <col min="15" max="21" width="18.83203125" customWidth="1"/>
  </cols>
  <sheetData>
    <row r="1" spans="2:19" ht="28" customHeight="1">
      <c r="B1" s="51" t="s">
        <v>21</v>
      </c>
      <c r="C1" s="51"/>
      <c r="H1" s="46"/>
      <c r="I1" s="47"/>
      <c r="J1" s="48"/>
      <c r="K1" s="48"/>
    </row>
    <row r="2" spans="2:19" ht="28" customHeight="1">
      <c r="B2" s="51" t="s">
        <v>20</v>
      </c>
      <c r="C2" s="51"/>
      <c r="H2" s="46"/>
      <c r="I2" s="47"/>
      <c r="J2" s="48"/>
      <c r="K2" s="48"/>
    </row>
    <row r="3" spans="2:19" ht="28" customHeight="1">
      <c r="B3" s="51" t="s">
        <v>22</v>
      </c>
      <c r="C3" s="51"/>
      <c r="H3" s="49" t="s">
        <v>26</v>
      </c>
      <c r="I3" s="50"/>
      <c r="J3" s="51"/>
      <c r="K3" s="51"/>
      <c r="L3" s="51"/>
    </row>
    <row r="4" spans="2:19" ht="43" customHeight="1">
      <c r="B4" s="21" t="s">
        <v>5</v>
      </c>
      <c r="C4" s="34" t="s">
        <v>18</v>
      </c>
      <c r="D4" s="3" t="s">
        <v>24</v>
      </c>
      <c r="E4" s="35" t="s">
        <v>16</v>
      </c>
      <c r="F4" s="36" t="s">
        <v>17</v>
      </c>
      <c r="G4" s="37" t="s">
        <v>19</v>
      </c>
      <c r="H4" s="3" t="s">
        <v>25</v>
      </c>
      <c r="I4" s="3" t="s">
        <v>0</v>
      </c>
      <c r="J4" s="3" t="s">
        <v>1</v>
      </c>
      <c r="K4" s="3" t="s">
        <v>2</v>
      </c>
      <c r="L4" s="7" t="s">
        <v>4</v>
      </c>
      <c r="M4" s="1"/>
      <c r="N4" s="1"/>
      <c r="O4" s="1"/>
      <c r="P4" s="1"/>
      <c r="Q4" s="1"/>
      <c r="R4" s="1"/>
      <c r="S4" s="1"/>
    </row>
    <row r="5" spans="2:19" ht="28" customHeight="1">
      <c r="B5" s="8">
        <v>1060</v>
      </c>
      <c r="C5" s="17" t="s">
        <v>23</v>
      </c>
      <c r="D5" s="8">
        <v>6</v>
      </c>
      <c r="E5" s="2">
        <v>1200</v>
      </c>
      <c r="F5" s="9">
        <f>5*5*3.14*60*0.7/27</f>
        <v>122.11111111111111</v>
      </c>
      <c r="G5" s="9" t="s">
        <v>27</v>
      </c>
      <c r="H5" s="39">
        <f>E5*F5/3</f>
        <v>48844.444444444445</v>
      </c>
      <c r="I5" s="39">
        <f>F5*E5/4</f>
        <v>36633.333333333336</v>
      </c>
      <c r="J5" s="39">
        <f>F5*E5/5</f>
        <v>29306.666666666668</v>
      </c>
      <c r="K5" s="39">
        <f>F5*E5/6</f>
        <v>24422.222222222223</v>
      </c>
      <c r="L5" s="39">
        <f>F5*E5/7</f>
        <v>20933.333333333336</v>
      </c>
      <c r="M5" s="6"/>
      <c r="N5" s="6"/>
      <c r="O5" s="1"/>
      <c r="P5" s="1"/>
      <c r="Q5" s="1"/>
      <c r="R5" s="1"/>
      <c r="S5" s="1"/>
    </row>
    <row r="6" spans="2:19" ht="28" customHeight="1">
      <c r="B6" s="21"/>
      <c r="C6" s="17"/>
      <c r="D6" s="8"/>
      <c r="E6" s="8" t="s">
        <v>3</v>
      </c>
      <c r="F6" s="9"/>
      <c r="G6" s="9" t="s">
        <v>28</v>
      </c>
      <c r="H6" s="39">
        <f>H5*0.93</f>
        <v>45425.333333333336</v>
      </c>
      <c r="I6" s="39">
        <f>I5*0.91</f>
        <v>33336.333333333336</v>
      </c>
      <c r="J6" s="39">
        <f>J5*0.89</f>
        <v>26082.933333333334</v>
      </c>
      <c r="K6" s="39">
        <f>K5*0.87</f>
        <v>21247.333333333332</v>
      </c>
      <c r="L6" s="39">
        <f>L5*0.85</f>
        <v>17793.333333333336</v>
      </c>
      <c r="M6" s="6"/>
      <c r="N6" s="6"/>
      <c r="O6" s="1"/>
      <c r="P6" s="1"/>
      <c r="Q6" s="1"/>
      <c r="R6" s="1"/>
      <c r="S6" s="1"/>
    </row>
    <row r="7" spans="2:19" ht="28" customHeight="1">
      <c r="B7" s="8">
        <v>1040</v>
      </c>
      <c r="C7" s="18" t="s">
        <v>7</v>
      </c>
      <c r="D7" s="10">
        <v>4.5</v>
      </c>
      <c r="E7" s="10">
        <v>1200</v>
      </c>
      <c r="F7" s="11">
        <v>59</v>
      </c>
      <c r="G7" s="11" t="s">
        <v>27</v>
      </c>
      <c r="H7" s="40">
        <f>F7*E5/3</f>
        <v>23600</v>
      </c>
      <c r="I7" s="40">
        <f>F7*E5/4</f>
        <v>17700</v>
      </c>
      <c r="J7" s="40">
        <f>F7*E5/5</f>
        <v>14160</v>
      </c>
      <c r="K7" s="40">
        <f>F7*E5/6</f>
        <v>11800</v>
      </c>
      <c r="L7" s="40">
        <f>F7 *E5/7</f>
        <v>10114.285714285714</v>
      </c>
      <c r="M7" s="6"/>
      <c r="N7" s="6"/>
      <c r="O7" s="1"/>
      <c r="P7" s="1"/>
      <c r="Q7" s="1"/>
      <c r="R7" s="1"/>
      <c r="S7" s="1"/>
    </row>
    <row r="8" spans="2:19" ht="28" customHeight="1">
      <c r="B8" s="21"/>
      <c r="C8" s="18"/>
      <c r="D8" s="10"/>
      <c r="E8" s="10"/>
      <c r="F8" s="11"/>
      <c r="G8" s="11" t="s">
        <v>28</v>
      </c>
      <c r="H8" s="40">
        <f>H7*0.93</f>
        <v>21948</v>
      </c>
      <c r="I8" s="40">
        <f>I7*0.91</f>
        <v>16107</v>
      </c>
      <c r="J8" s="40">
        <f>J7*0.89</f>
        <v>12602.4</v>
      </c>
      <c r="K8" s="40">
        <f>K7*0.87</f>
        <v>10266</v>
      </c>
      <c r="L8" s="40">
        <f>L7*0.85</f>
        <v>8597.1428571428569</v>
      </c>
      <c r="M8" s="6"/>
      <c r="N8" s="6"/>
      <c r="O8" s="1"/>
      <c r="P8" s="1"/>
      <c r="Q8" s="1"/>
      <c r="R8" s="1"/>
      <c r="S8" s="1"/>
    </row>
    <row r="9" spans="2:19" ht="28" customHeight="1">
      <c r="B9" s="8">
        <v>740</v>
      </c>
      <c r="C9" s="27" t="s">
        <v>8</v>
      </c>
      <c r="D9" s="28">
        <v>4.5</v>
      </c>
      <c r="E9" s="28">
        <v>1200</v>
      </c>
      <c r="F9" s="29">
        <f>3.5*3.5*3.14*40*0.7/27+F10</f>
        <v>39.889629629629631</v>
      </c>
      <c r="G9" s="30" t="s">
        <v>27</v>
      </c>
      <c r="H9" s="41">
        <f>F9*E5/3</f>
        <v>15955.851851851852</v>
      </c>
      <c r="I9" s="41">
        <f>F9*E5/4</f>
        <v>11966.888888888889</v>
      </c>
      <c r="J9" s="41">
        <f>F9*E5/5</f>
        <v>9573.5111111111109</v>
      </c>
      <c r="K9" s="41">
        <f>E5*F9/6</f>
        <v>7977.9259259259261</v>
      </c>
      <c r="L9" s="41">
        <f>F9*E5/7</f>
        <v>6838.2222222222217</v>
      </c>
      <c r="M9" s="6"/>
      <c r="N9" s="6"/>
      <c r="O9" s="1"/>
      <c r="P9" s="1"/>
      <c r="Q9" s="1"/>
      <c r="R9" s="1"/>
      <c r="S9" s="1"/>
    </row>
    <row r="10" spans="2:19" ht="28" customHeight="1">
      <c r="B10" s="21"/>
      <c r="C10" s="27"/>
      <c r="D10" s="28"/>
      <c r="E10" s="28"/>
      <c r="F10" s="29"/>
      <c r="G10" s="30" t="s">
        <v>28</v>
      </c>
      <c r="H10" s="41">
        <f>H9*0.93</f>
        <v>14838.942222222224</v>
      </c>
      <c r="I10" s="41">
        <f>I9*0.91</f>
        <v>10889.868888888888</v>
      </c>
      <c r="J10" s="41">
        <f>J9*0.89</f>
        <v>8520.4248888888887</v>
      </c>
      <c r="K10" s="41">
        <f>K9*0.87</f>
        <v>6940.7955555555554</v>
      </c>
      <c r="L10" s="41">
        <f>L9*0.85</f>
        <v>5812.4888888888881</v>
      </c>
      <c r="M10" s="6"/>
      <c r="N10" s="6"/>
      <c r="O10" s="1"/>
      <c r="P10" s="1"/>
      <c r="Q10" s="1"/>
      <c r="R10" s="1"/>
      <c r="S10" s="1"/>
    </row>
    <row r="11" spans="2:19" ht="28" customHeight="1">
      <c r="B11" s="8">
        <v>637</v>
      </c>
      <c r="C11" s="19" t="s">
        <v>6</v>
      </c>
      <c r="D11" s="4">
        <v>2.2000000000000002</v>
      </c>
      <c r="E11" s="4">
        <v>1200</v>
      </c>
      <c r="F11" s="5">
        <f>3.25*3.25*3.14*37.5*0.7/27</f>
        <v>32.244965277777773</v>
      </c>
      <c r="G11" s="5" t="s">
        <v>27</v>
      </c>
      <c r="H11" s="42">
        <f>F11*E5/3</f>
        <v>12897.986111111109</v>
      </c>
      <c r="I11" s="42">
        <f>F11*E5/3</f>
        <v>12897.986111111109</v>
      </c>
      <c r="J11" s="42">
        <f>F11*E5/5</f>
        <v>7738.7916666666661</v>
      </c>
      <c r="K11" s="42">
        <f>F11*E5/6</f>
        <v>6448.9930555555547</v>
      </c>
      <c r="L11" s="42">
        <f>F11*E5/7</f>
        <v>5527.708333333333</v>
      </c>
      <c r="M11" s="6"/>
      <c r="N11" s="6"/>
      <c r="O11" s="1"/>
      <c r="P11" s="1"/>
      <c r="Q11" s="1"/>
      <c r="R11" s="1"/>
      <c r="S11" s="1"/>
    </row>
    <row r="12" spans="2:19" ht="28" customHeight="1">
      <c r="B12" s="21"/>
      <c r="C12" s="19"/>
      <c r="D12" s="4"/>
      <c r="E12" s="4"/>
      <c r="F12" s="4"/>
      <c r="G12" s="4" t="s">
        <v>28</v>
      </c>
      <c r="H12" s="42">
        <f>H11*0.93</f>
        <v>11995.127083333333</v>
      </c>
      <c r="I12" s="42">
        <f>I11*0.91</f>
        <v>11737.167361111111</v>
      </c>
      <c r="J12" s="42">
        <f>J11*0.89</f>
        <v>6887.5245833333329</v>
      </c>
      <c r="K12" s="42">
        <f>K11*0.87</f>
        <v>5610.6239583333327</v>
      </c>
      <c r="L12" s="42">
        <f>L11*0.85</f>
        <v>4698.552083333333</v>
      </c>
      <c r="M12" s="6"/>
      <c r="N12" s="6"/>
      <c r="O12" s="1"/>
      <c r="P12" s="1"/>
      <c r="Q12" s="1"/>
      <c r="R12" s="1"/>
      <c r="S12" s="1"/>
    </row>
    <row r="13" spans="2:19" ht="28" customHeight="1">
      <c r="B13" s="8">
        <v>630</v>
      </c>
      <c r="C13" s="20" t="s">
        <v>14</v>
      </c>
      <c r="D13" s="16">
        <v>0.8</v>
      </c>
      <c r="E13" s="15">
        <v>1200</v>
      </c>
      <c r="F13" s="15">
        <f>3*3*3.14*30*0.7/27</f>
        <v>21.98</v>
      </c>
      <c r="G13" s="14" t="s">
        <v>27</v>
      </c>
      <c r="H13" s="43">
        <f>F13*E5/3</f>
        <v>8792</v>
      </c>
      <c r="I13" s="43">
        <f>F13*E5/4</f>
        <v>6594</v>
      </c>
      <c r="J13" s="43">
        <f>F13*E5/5</f>
        <v>5275.2</v>
      </c>
      <c r="K13" s="43">
        <f>F13*E5/6</f>
        <v>4396</v>
      </c>
      <c r="L13" s="43">
        <f>F13*E5/7</f>
        <v>3768</v>
      </c>
      <c r="M13" s="12"/>
      <c r="N13" s="12"/>
      <c r="O13" s="1"/>
      <c r="P13" s="1"/>
      <c r="Q13" s="1"/>
      <c r="R13" s="1"/>
      <c r="S13" s="1"/>
    </row>
    <row r="14" spans="2:19" ht="28" customHeight="1">
      <c r="B14" s="21"/>
      <c r="C14" s="20"/>
      <c r="D14" s="14"/>
      <c r="E14" s="14"/>
      <c r="F14" s="14"/>
      <c r="G14" s="14" t="s">
        <v>28</v>
      </c>
      <c r="H14" s="43">
        <f>H13*0.93</f>
        <v>8176.56</v>
      </c>
      <c r="I14" s="43">
        <f>I13*0.91</f>
        <v>6000.54</v>
      </c>
      <c r="J14" s="43">
        <f>J13*0.89</f>
        <v>4694.9279999999999</v>
      </c>
      <c r="K14" s="43">
        <f>K13*0.87</f>
        <v>3824.52</v>
      </c>
      <c r="L14" s="43">
        <f>L13*0.85</f>
        <v>3202.7999999999997</v>
      </c>
      <c r="M14" s="12"/>
      <c r="N14" s="12"/>
      <c r="O14" s="1"/>
      <c r="P14" s="1"/>
      <c r="Q14" s="1"/>
      <c r="R14" s="1"/>
      <c r="S14" s="1"/>
    </row>
    <row r="15" spans="2:19" ht="28" customHeight="1">
      <c r="B15" s="8">
        <v>615</v>
      </c>
      <c r="C15" s="24" t="s">
        <v>9</v>
      </c>
      <c r="D15" s="24">
        <v>0.5</v>
      </c>
      <c r="E15" s="38">
        <v>1200</v>
      </c>
      <c r="F15" s="23">
        <f>3*3*3.14*15*0.7/27</f>
        <v>10.99</v>
      </c>
      <c r="G15" s="24" t="s">
        <v>27</v>
      </c>
      <c r="H15" s="44">
        <f>F15*E5/3</f>
        <v>4396</v>
      </c>
      <c r="I15" s="44">
        <f>F15*E5/4</f>
        <v>3297</v>
      </c>
      <c r="J15" s="44">
        <f>F15*E5/5</f>
        <v>2637.6</v>
      </c>
      <c r="K15" s="44">
        <f>F15*E5/6</f>
        <v>2198</v>
      </c>
      <c r="L15" s="44">
        <f>F15*E5/7</f>
        <v>1884</v>
      </c>
      <c r="M15" s="12"/>
      <c r="N15" s="12"/>
      <c r="O15" s="1"/>
      <c r="P15" s="1"/>
      <c r="Q15" s="1"/>
      <c r="R15" s="1"/>
      <c r="S15" s="1"/>
    </row>
    <row r="16" spans="2:19" ht="28" customHeight="1">
      <c r="B16" s="21"/>
      <c r="C16" s="22"/>
      <c r="D16" s="22"/>
      <c r="E16" s="22"/>
      <c r="F16" s="22"/>
      <c r="G16" s="24" t="s">
        <v>28</v>
      </c>
      <c r="H16" s="44">
        <f>H15*0.93</f>
        <v>4088.28</v>
      </c>
      <c r="I16" s="44">
        <f>I15*0.91</f>
        <v>3000.27</v>
      </c>
      <c r="J16" s="44">
        <f>J15*0.89</f>
        <v>2347.4639999999999</v>
      </c>
      <c r="K16" s="44">
        <f>K15*0.87</f>
        <v>1912.26</v>
      </c>
      <c r="L16" s="44">
        <f>L15*0.85</f>
        <v>1601.3999999999999</v>
      </c>
      <c r="M16" s="12"/>
      <c r="N16" s="12"/>
      <c r="O16" s="1"/>
      <c r="P16" s="1"/>
      <c r="Q16" s="1"/>
      <c r="R16" s="1"/>
      <c r="S16" s="1"/>
    </row>
    <row r="17" spans="2:19" ht="28" customHeight="1">
      <c r="B17" s="8">
        <v>510</v>
      </c>
      <c r="C17" s="25" t="s">
        <v>10</v>
      </c>
      <c r="D17" s="25">
        <v>0.4</v>
      </c>
      <c r="E17" s="26">
        <v>1200</v>
      </c>
      <c r="F17" s="26">
        <f>2.5*2.5*3.14*10*0.7/27</f>
        <v>5.0879629629629628</v>
      </c>
      <c r="G17" s="25" t="s">
        <v>27</v>
      </c>
      <c r="H17" s="45">
        <f>F17*E5/3</f>
        <v>2035.1851851851852</v>
      </c>
      <c r="I17" s="45">
        <f>F17*E5/4</f>
        <v>1526.3888888888889</v>
      </c>
      <c r="J17" s="45">
        <f>F17*E5/5</f>
        <v>1221.1111111111111</v>
      </c>
      <c r="K17" s="45">
        <f>F17*E5/6</f>
        <v>1017.5925925925926</v>
      </c>
      <c r="L17" s="45">
        <f>F17*E5/7</f>
        <v>872.22222222222229</v>
      </c>
      <c r="M17" s="12"/>
      <c r="N17" s="12"/>
      <c r="O17" s="1"/>
      <c r="P17" s="1"/>
      <c r="Q17" s="1"/>
      <c r="R17" s="1"/>
      <c r="S17" s="1"/>
    </row>
    <row r="18" spans="2:19" ht="28" customHeight="1">
      <c r="B18" s="8"/>
      <c r="C18" s="25"/>
      <c r="D18" s="25"/>
      <c r="E18" s="25"/>
      <c r="F18" s="25"/>
      <c r="G18" s="25" t="s">
        <v>28</v>
      </c>
      <c r="H18" s="45">
        <f>H17*0.93</f>
        <v>1892.7222222222224</v>
      </c>
      <c r="I18" s="45">
        <f>I17*0.91</f>
        <v>1389.0138888888889</v>
      </c>
      <c r="J18" s="45">
        <f>J17*0.89</f>
        <v>1086.7888888888888</v>
      </c>
      <c r="K18" s="45">
        <f>K17*0.87</f>
        <v>885.30555555555554</v>
      </c>
      <c r="L18" s="45">
        <f>L17*0.85</f>
        <v>741.38888888888891</v>
      </c>
      <c r="M18" s="12"/>
      <c r="N18" s="12"/>
      <c r="O18" s="1"/>
      <c r="P18" s="1"/>
      <c r="Q18" s="1"/>
      <c r="R18" s="1"/>
      <c r="S18" s="1"/>
    </row>
    <row r="19" spans="2:19" ht="28" customHeigh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3"/>
      <c r="N19" s="13"/>
    </row>
    <row r="20" spans="2:19" ht="28" customHeight="1">
      <c r="B20" s="31" t="s">
        <v>11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13"/>
      <c r="N20" s="13"/>
    </row>
    <row r="21" spans="2:19" ht="28" customHeight="1">
      <c r="B21" s="32"/>
      <c r="C21" s="33" t="s">
        <v>15</v>
      </c>
      <c r="D21" s="31"/>
      <c r="E21" s="32"/>
      <c r="F21" s="32"/>
      <c r="G21" s="32"/>
      <c r="H21" s="32"/>
      <c r="I21" s="32"/>
      <c r="J21" s="32"/>
      <c r="K21" s="32"/>
      <c r="L21" s="32"/>
      <c r="M21" s="13"/>
      <c r="N21" s="13"/>
    </row>
    <row r="22" spans="2:19" ht="28" customHeight="1">
      <c r="B22" s="32"/>
      <c r="C22" s="33" t="s">
        <v>12</v>
      </c>
      <c r="D22" s="32"/>
      <c r="E22" s="32"/>
      <c r="F22" s="32"/>
      <c r="G22" s="32"/>
      <c r="H22" s="32"/>
      <c r="I22" s="32"/>
      <c r="J22" s="32"/>
      <c r="K22" s="32"/>
      <c r="L22" s="32"/>
    </row>
    <row r="23" spans="2:19" ht="28" customHeight="1">
      <c r="B23" s="32"/>
      <c r="C23" s="33" t="s">
        <v>13</v>
      </c>
      <c r="D23" s="32"/>
      <c r="E23" s="32"/>
      <c r="F23" s="32"/>
      <c r="G23" s="32"/>
      <c r="H23" s="32"/>
      <c r="I23" s="32"/>
      <c r="J23" s="32"/>
      <c r="K23" s="32"/>
      <c r="L23" s="32"/>
    </row>
    <row r="24" spans="2:19" ht="28" customHeight="1">
      <c r="B24" s="32"/>
      <c r="C24" s="33"/>
      <c r="D24" s="32"/>
      <c r="E24" s="32"/>
      <c r="F24" s="32"/>
      <c r="G24" s="32"/>
      <c r="H24" s="32"/>
      <c r="I24" s="32"/>
      <c r="J24" s="32"/>
      <c r="K24" s="32"/>
      <c r="L24" s="32"/>
    </row>
  </sheetData>
  <phoneticPr fontId="4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 David J. C. Compton</dc:creator>
  <cp:keywords/>
  <dc:description/>
  <cp:lastModifiedBy>James Ewell</cp:lastModifiedBy>
  <dcterms:created xsi:type="dcterms:W3CDTF">2016-02-14T23:50:33Z</dcterms:created>
  <dcterms:modified xsi:type="dcterms:W3CDTF">2018-03-23T14:50:26Z</dcterms:modified>
  <cp:category/>
</cp:coreProperties>
</file>